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20E04235-2BC0-476E-BB10-699B8D426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ergrenze FRP 4" sheetId="1" r:id="rId1"/>
    <sheet name="Kassazins 10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E5" i="1"/>
  <c r="F5" i="1"/>
  <c r="H5" i="1"/>
  <c r="I5" i="1"/>
  <c r="L5" i="1"/>
  <c r="M5" i="1"/>
  <c r="H11" i="1" l="1"/>
  <c r="H10" i="1"/>
  <c r="H9" i="1"/>
  <c r="N12" i="2"/>
  <c r="H8" i="1"/>
  <c r="N10" i="2"/>
  <c r="B6" i="1" s="1"/>
  <c r="N9" i="2"/>
  <c r="N11" i="2"/>
  <c r="B7" i="1" s="1"/>
  <c r="H7" i="1"/>
  <c r="H6" i="1"/>
  <c r="N14" i="2" l="1"/>
  <c r="B10" i="1" s="1"/>
  <c r="I10" i="1" s="1"/>
  <c r="M10" i="1" s="1"/>
  <c r="N13" i="2"/>
  <c r="B9" i="1" s="1"/>
  <c r="I9" i="1" s="1"/>
  <c r="M9" i="1" s="1"/>
  <c r="F6" i="1"/>
  <c r="E6" i="1"/>
  <c r="I6" i="1"/>
  <c r="F7" i="1"/>
  <c r="I7" i="1"/>
  <c r="L7" i="1" s="1"/>
  <c r="E7" i="1"/>
  <c r="N15" i="2" l="1"/>
  <c r="B11" i="1" s="1"/>
  <c r="L10" i="1"/>
  <c r="F10" i="1"/>
  <c r="E10" i="1"/>
  <c r="L9" i="1"/>
  <c r="E9" i="1"/>
  <c r="F9" i="1"/>
  <c r="B8" i="1"/>
  <c r="I8" i="1" s="1"/>
  <c r="M8" i="1" s="1"/>
  <c r="M7" i="1"/>
  <c r="L6" i="1"/>
  <c r="M6" i="1"/>
  <c r="I11" i="1" l="1"/>
  <c r="E11" i="1"/>
  <c r="F11" i="1"/>
  <c r="F8" i="1"/>
  <c r="L8" i="1"/>
  <c r="E8" i="1"/>
  <c r="M11" i="1" l="1"/>
  <c r="L11" i="1"/>
</calcChain>
</file>

<file path=xl/sharedStrings.xml><?xml version="1.0" encoding="utf-8"?>
<sst xmlns="http://schemas.openxmlformats.org/spreadsheetml/2006/main" count="34" uniqueCount="34">
  <si>
    <t>Schweizerische Kammer der Pensionskassen-Experten, SKPE</t>
  </si>
  <si>
    <t>Stichtag</t>
  </si>
  <si>
    <t>Durchschnittlicher Kassazinssatz der letzten 12 Monate in %</t>
  </si>
  <si>
    <t>Zuschlag gemäss FRP 4 in %</t>
  </si>
  <si>
    <t>Abschlag Langlebigkeit bei Verwendung Periodentafel in %</t>
  </si>
  <si>
    <t>Obergrenze gemäss FRP 4 bei Verwendung Periodentafel</t>
  </si>
  <si>
    <t>Obergrenze gemäss FRP 4 bei Verwendung Generationentafel</t>
  </si>
  <si>
    <t>Jan</t>
  </si>
  <si>
    <t>Feb</t>
  </si>
  <si>
    <t>Okt</t>
  </si>
  <si>
    <t>Nov</t>
  </si>
  <si>
    <t>Dez</t>
  </si>
  <si>
    <t>März</t>
  </si>
  <si>
    <t>April</t>
  </si>
  <si>
    <t>Mai</t>
  </si>
  <si>
    <t>Juni</t>
  </si>
  <si>
    <t>Juli</t>
  </si>
  <si>
    <t>Aug</t>
  </si>
  <si>
    <t>Sept</t>
  </si>
  <si>
    <t>Durchschnitt</t>
  </si>
  <si>
    <t>Jahr</t>
  </si>
  <si>
    <t>https://data.snb.ch/de/topics/ziredev#!/chart/rendeidglfzch</t>
  </si>
  <si>
    <t>https://www.snb.ch/de/iabout/stat/statrep/id/current_interest_exchange_rates#t2</t>
  </si>
  <si>
    <t>Chambre Suisse des Experts en Caisses de Pensions, CSEP</t>
  </si>
  <si>
    <t>Obergrenze für die Empfehlung des technischen Zinssatzes gemäss FRP 4</t>
  </si>
  <si>
    <t>Borne supérieure pour la recommandation du taux d’intérêt technique conformément au DTA 4</t>
  </si>
  <si>
    <t>Date de référence</t>
  </si>
  <si>
    <t>Taux d’intérêt au comptant moyen des 12 derniers mois en %</t>
  </si>
  <si>
    <t>Supplément selon la DTA 4 en %</t>
  </si>
  <si>
    <t>Déduction pour longévité en cas d’utilisation de tables périodiques en %</t>
  </si>
  <si>
    <t>Borne supérieure selon la DTA 4 en cas d’utilisation de tables périodiques</t>
  </si>
  <si>
    <t>Borne supérieure selon la DTA 4 en cas d’utilisation de tables générationnelles</t>
  </si>
  <si>
    <t>Geglätteter Kassazinssatz der 10-jährigen CHF Bundesobligationen per 30. September</t>
  </si>
  <si>
    <t>taux au comptant moyen des obligations de la Confédération à 10 ans en CHF des douze derniers mois au 30 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</si>
</sst>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6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0" borderId="1" xfId="0" applyBorder="1"/>
    <xf numFmtId="0" fontId="2" fillId="0" borderId="0" xfId="0" applyFont="1"/>
    <xf numFmtId="164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right"/>
    </xf>
    <xf numFmtId="0" fontId="5" fillId="0" borderId="0" xfId="1"/>
    <xf numFmtId="2" fontId="4" fillId="0" borderId="0" xfId="0" applyNumberFormat="1" applyFont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4">
    <cellStyle name="Link" xfId="1" builtinId="8"/>
    <cellStyle name="Normal 3" xfId="2" xr:uid="{00000000-0005-0000-0000-000001000000}"/>
    <cellStyle name="Standard" xfId="0" builtinId="0"/>
    <cellStyle name="Standard 2" xfId="3" xr:uid="{0BC91BEC-F2A3-4BD2-AA75-312EC9122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snb.ch/de/topics/ziredev" TargetMode="External"/><Relationship Id="rId1" Type="http://schemas.openxmlformats.org/officeDocument/2006/relationships/hyperlink" Target="https://www.snb.ch/de/iabout/stat/statrep/id/current_interest_exchange_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/>
  </sheetViews>
  <sheetFormatPr baseColWidth="10" defaultColWidth="11.5703125" defaultRowHeight="15" x14ac:dyDescent="0.25"/>
  <cols>
    <col min="1" max="1" width="11.140625" customWidth="1"/>
    <col min="2" max="2" width="13.85546875" bestFit="1" customWidth="1"/>
    <col min="3" max="3" width="10.140625" bestFit="1" customWidth="1"/>
    <col min="4" max="4" width="15.42578125" bestFit="1" customWidth="1"/>
    <col min="5" max="5" width="13.7109375" bestFit="1" customWidth="1"/>
    <col min="6" max="6" width="15.5703125" bestFit="1" customWidth="1"/>
    <col min="8" max="8" width="14.42578125" customWidth="1"/>
    <col min="9" max="9" width="14.140625" bestFit="1" customWidth="1"/>
    <col min="10" max="10" width="10.85546875" bestFit="1" customWidth="1"/>
    <col min="11" max="11" width="18.7109375" bestFit="1" customWidth="1"/>
    <col min="12" max="12" width="16.28515625" bestFit="1" customWidth="1"/>
    <col min="13" max="13" width="18.7109375" bestFit="1" customWidth="1"/>
  </cols>
  <sheetData>
    <row r="1" spans="1:13" s="1" customFormat="1" ht="18.75" x14ac:dyDescent="0.3">
      <c r="A1" s="1" t="s">
        <v>0</v>
      </c>
      <c r="H1" s="1" t="s">
        <v>23</v>
      </c>
    </row>
    <row r="2" spans="1:13" ht="19.899999999999999" customHeight="1" x14ac:dyDescent="0.25">
      <c r="A2" s="10" t="s">
        <v>24</v>
      </c>
      <c r="H2" s="10" t="s">
        <v>25</v>
      </c>
    </row>
    <row r="4" spans="1:13" s="2" customFormat="1" ht="58.15" customHeight="1" x14ac:dyDescent="0.2">
      <c r="A4" s="3" t="s">
        <v>1</v>
      </c>
      <c r="B4" s="3" t="s">
        <v>2</v>
      </c>
      <c r="C4" s="3" t="s">
        <v>3</v>
      </c>
      <c r="D4" s="3" t="s">
        <v>4</v>
      </c>
      <c r="E4" s="7" t="s">
        <v>5</v>
      </c>
      <c r="F4" s="8" t="s">
        <v>6</v>
      </c>
      <c r="H4" s="3" t="s">
        <v>26</v>
      </c>
      <c r="I4" s="3" t="s">
        <v>27</v>
      </c>
      <c r="J4" s="3" t="s">
        <v>28</v>
      </c>
      <c r="K4" s="3" t="s">
        <v>29</v>
      </c>
      <c r="L4" s="7" t="s">
        <v>30</v>
      </c>
      <c r="M4" s="8" t="s">
        <v>31</v>
      </c>
    </row>
    <row r="5" spans="1:13" s="4" customFormat="1" ht="22.9" customHeight="1" x14ac:dyDescent="0.2">
      <c r="A5" s="6">
        <v>43738</v>
      </c>
      <c r="B5" s="11">
        <f>'Kassazins 10Y'!N9</f>
        <v>-0.36799999999999999</v>
      </c>
      <c r="C5" s="14">
        <v>2.5</v>
      </c>
      <c r="D5" s="14">
        <v>-0.3</v>
      </c>
      <c r="E5" s="15">
        <f t="shared" ref="E5:E10" si="0">ROUND(B5+C5+D5,2)</f>
        <v>1.83</v>
      </c>
      <c r="F5" s="16">
        <f t="shared" ref="F5:F10" si="1">ROUND(B5+C5,2)</f>
        <v>2.13</v>
      </c>
      <c r="H5" s="6">
        <f t="shared" ref="H5:I7" si="2">A5</f>
        <v>43738</v>
      </c>
      <c r="I5" s="11">
        <f t="shared" si="2"/>
        <v>-0.36799999999999999</v>
      </c>
      <c r="J5" s="14">
        <v>2.5</v>
      </c>
      <c r="K5" s="14">
        <v>-0.3</v>
      </c>
      <c r="L5" s="15">
        <f t="shared" ref="L5:L10" si="3">ROUND(I5+J5+K5,2)</f>
        <v>1.83</v>
      </c>
      <c r="M5" s="16">
        <f t="shared" ref="M5:M10" si="4">ROUND(I5+J5,2)</f>
        <v>2.13</v>
      </c>
    </row>
    <row r="6" spans="1:13" s="4" customFormat="1" ht="22.9" customHeight="1" x14ac:dyDescent="0.2">
      <c r="A6" s="6">
        <v>44104</v>
      </c>
      <c r="B6" s="11">
        <f>'Kassazins 10Y'!N10</f>
        <v>-0.52300000000000002</v>
      </c>
      <c r="C6" s="14">
        <v>2.5</v>
      </c>
      <c r="D6" s="14">
        <v>-0.3</v>
      </c>
      <c r="E6" s="15">
        <f t="shared" si="0"/>
        <v>1.68</v>
      </c>
      <c r="F6" s="16">
        <f t="shared" si="1"/>
        <v>1.98</v>
      </c>
      <c r="H6" s="6">
        <f t="shared" si="2"/>
        <v>44104</v>
      </c>
      <c r="I6" s="11">
        <f t="shared" si="2"/>
        <v>-0.52300000000000002</v>
      </c>
      <c r="J6" s="14">
        <v>2.5</v>
      </c>
      <c r="K6" s="14">
        <v>-0.3</v>
      </c>
      <c r="L6" s="15">
        <f t="shared" si="3"/>
        <v>1.68</v>
      </c>
      <c r="M6" s="16">
        <f t="shared" si="4"/>
        <v>1.98</v>
      </c>
    </row>
    <row r="7" spans="1:13" s="4" customFormat="1" ht="22.9" customHeight="1" x14ac:dyDescent="0.2">
      <c r="A7" s="6">
        <v>44469</v>
      </c>
      <c r="B7" s="11">
        <f>'Kassazins 10Y'!N11</f>
        <v>-0.32800000000000001</v>
      </c>
      <c r="C7" s="14">
        <v>2.5</v>
      </c>
      <c r="D7" s="14">
        <v>-0.3</v>
      </c>
      <c r="E7" s="15">
        <f t="shared" si="0"/>
        <v>1.87</v>
      </c>
      <c r="F7" s="16">
        <f t="shared" si="1"/>
        <v>2.17</v>
      </c>
      <c r="H7" s="6">
        <f t="shared" si="2"/>
        <v>44469</v>
      </c>
      <c r="I7" s="11">
        <f t="shared" si="2"/>
        <v>-0.32800000000000001</v>
      </c>
      <c r="J7" s="14">
        <v>2.5</v>
      </c>
      <c r="K7" s="14">
        <v>-0.3</v>
      </c>
      <c r="L7" s="15">
        <f t="shared" si="3"/>
        <v>1.87</v>
      </c>
      <c r="M7" s="16">
        <f t="shared" si="4"/>
        <v>2.17</v>
      </c>
    </row>
    <row r="8" spans="1:13" s="4" customFormat="1" ht="22.9" customHeight="1" x14ac:dyDescent="0.2">
      <c r="A8" s="6">
        <v>44834</v>
      </c>
      <c r="B8" s="11">
        <f>'Kassazins 10Y'!N12</f>
        <v>0.48299999999999998</v>
      </c>
      <c r="C8" s="14">
        <v>2.5</v>
      </c>
      <c r="D8" s="14">
        <v>-0.3</v>
      </c>
      <c r="E8" s="15">
        <f t="shared" si="0"/>
        <v>2.68</v>
      </c>
      <c r="F8" s="16">
        <f t="shared" si="1"/>
        <v>2.98</v>
      </c>
      <c r="H8" s="6">
        <f t="shared" ref="H8" si="5">A8</f>
        <v>44834</v>
      </c>
      <c r="I8" s="11">
        <f t="shared" ref="I8" si="6">B8</f>
        <v>0.48299999999999998</v>
      </c>
      <c r="J8" s="14">
        <v>2.5</v>
      </c>
      <c r="K8" s="14">
        <v>-0.3</v>
      </c>
      <c r="L8" s="15">
        <f t="shared" si="3"/>
        <v>2.68</v>
      </c>
      <c r="M8" s="16">
        <f t="shared" si="4"/>
        <v>2.98</v>
      </c>
    </row>
    <row r="9" spans="1:13" s="4" customFormat="1" ht="21.75" customHeight="1" x14ac:dyDescent="0.2">
      <c r="A9" s="6">
        <v>45199</v>
      </c>
      <c r="B9" s="11">
        <f>'Kassazins 10Y'!N13</f>
        <v>1.1319999999999999</v>
      </c>
      <c r="C9" s="14">
        <v>2.5</v>
      </c>
      <c r="D9" s="14">
        <v>-0.3</v>
      </c>
      <c r="E9" s="15">
        <f t="shared" si="0"/>
        <v>3.33</v>
      </c>
      <c r="F9" s="16">
        <f t="shared" si="1"/>
        <v>3.63</v>
      </c>
      <c r="H9" s="6">
        <f t="shared" ref="H9" si="7">A9</f>
        <v>45199</v>
      </c>
      <c r="I9" s="11">
        <f t="shared" ref="I9" si="8">B9</f>
        <v>1.1319999999999999</v>
      </c>
      <c r="J9" s="14">
        <v>2.5</v>
      </c>
      <c r="K9" s="14">
        <v>-0.3</v>
      </c>
      <c r="L9" s="15">
        <f t="shared" si="3"/>
        <v>3.33</v>
      </c>
      <c r="M9" s="16">
        <f t="shared" si="4"/>
        <v>3.63</v>
      </c>
    </row>
    <row r="10" spans="1:13" s="4" customFormat="1" ht="21.75" customHeight="1" x14ac:dyDescent="0.2">
      <c r="A10" s="6">
        <v>45565</v>
      </c>
      <c r="B10" s="11">
        <f>'Kassazins 10Y'!N14</f>
        <v>0.69199999999999995</v>
      </c>
      <c r="C10" s="14">
        <v>2.5</v>
      </c>
      <c r="D10" s="14">
        <v>-0.3</v>
      </c>
      <c r="E10" s="15">
        <f t="shared" si="0"/>
        <v>2.89</v>
      </c>
      <c r="F10" s="16">
        <f t="shared" si="1"/>
        <v>3.19</v>
      </c>
      <c r="H10" s="6">
        <f t="shared" ref="H10" si="9">A10</f>
        <v>45565</v>
      </c>
      <c r="I10" s="11">
        <f t="shared" ref="I10" si="10">B10</f>
        <v>0.69199999999999995</v>
      </c>
      <c r="J10" s="14">
        <v>2.5</v>
      </c>
      <c r="K10" s="14">
        <v>-0.3</v>
      </c>
      <c r="L10" s="15">
        <f t="shared" si="3"/>
        <v>2.89</v>
      </c>
      <c r="M10" s="16">
        <f t="shared" si="4"/>
        <v>3.19</v>
      </c>
    </row>
    <row r="11" spans="1:13" s="4" customFormat="1" ht="21.75" customHeight="1" x14ac:dyDescent="0.2">
      <c r="A11" s="6">
        <v>45930</v>
      </c>
      <c r="B11" s="11">
        <f>'Kassazins 10Y'!N15</f>
        <v>0.35399999999999998</v>
      </c>
      <c r="C11" s="14">
        <v>2.5</v>
      </c>
      <c r="D11" s="14">
        <v>-0.3</v>
      </c>
      <c r="E11" s="15">
        <f t="shared" ref="E11" si="11">ROUND(B11+C11+D11,2)</f>
        <v>2.5499999999999998</v>
      </c>
      <c r="F11" s="16">
        <f t="shared" ref="F11" si="12">ROUND(B11+C11,2)</f>
        <v>2.85</v>
      </c>
      <c r="H11" s="6">
        <f t="shared" ref="H11" si="13">A11</f>
        <v>45930</v>
      </c>
      <c r="I11" s="11">
        <f t="shared" ref="I11" si="14">B11</f>
        <v>0.35399999999999998</v>
      </c>
      <c r="J11" s="14">
        <v>2.5</v>
      </c>
      <c r="K11" s="14">
        <v>-0.3</v>
      </c>
      <c r="L11" s="15">
        <f t="shared" ref="L11" si="15">ROUND(I11+J11+K11,2)</f>
        <v>2.5499999999999998</v>
      </c>
      <c r="M11" s="16">
        <f t="shared" ref="M11" si="16">ROUND(I11+J11,2)</f>
        <v>2.85</v>
      </c>
    </row>
    <row r="12" spans="1:13" s="4" customFormat="1" ht="12" x14ac:dyDescent="0.2"/>
    <row r="13" spans="1:13" s="4" customFormat="1" ht="12" x14ac:dyDescent="0.2"/>
    <row r="14" spans="1:13" s="4" customFormat="1" ht="12" x14ac:dyDescent="0.2"/>
    <row r="15" spans="1:13" s="4" customFormat="1" ht="12" x14ac:dyDescent="0.2"/>
    <row r="16" spans="1:13" s="4" customFormat="1" ht="12" x14ac:dyDescent="0.2"/>
    <row r="17" spans="11:11" s="4" customFormat="1" ht="12" x14ac:dyDescent="0.2">
      <c r="K17" s="5"/>
    </row>
    <row r="18" spans="11:11" s="4" customFormat="1" ht="12" x14ac:dyDescent="0.2"/>
    <row r="19" spans="11:11" s="4" customFormat="1" ht="12" x14ac:dyDescent="0.2"/>
    <row r="20" spans="11:11" s="4" customFormat="1" ht="12" x14ac:dyDescent="0.2"/>
    <row r="21" spans="11:11" s="4" customFormat="1" ht="12" x14ac:dyDescent="0.2"/>
    <row r="22" spans="11:11" s="4" customFormat="1" ht="12" x14ac:dyDescent="0.2"/>
    <row r="23" spans="11:11" s="4" customFormat="1" ht="12" x14ac:dyDescent="0.2"/>
    <row r="24" spans="11:11" s="4" customFormat="1" ht="12" x14ac:dyDescent="0.2"/>
    <row r="25" spans="11:11" s="4" customFormat="1" ht="12" x14ac:dyDescent="0.2"/>
    <row r="26" spans="11:11" s="4" customFormat="1" ht="12" x14ac:dyDescent="0.2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topLeftCell="A7" workbookViewId="0">
      <selection activeCell="K22" sqref="K22"/>
    </sheetView>
  </sheetViews>
  <sheetFormatPr baseColWidth="10" defaultColWidth="13.42578125" defaultRowHeight="15" x14ac:dyDescent="0.25"/>
  <cols>
    <col min="1" max="1" width="7.5703125" customWidth="1"/>
    <col min="2" max="13" width="6.28515625" bestFit="1" customWidth="1"/>
    <col min="14" max="14" width="12.140625" bestFit="1" customWidth="1"/>
  </cols>
  <sheetData>
    <row r="1" spans="1:15" x14ac:dyDescent="0.25">
      <c r="A1" s="10" t="s">
        <v>32</v>
      </c>
    </row>
    <row r="2" spans="1:15" x14ac:dyDescent="0.25">
      <c r="A2" s="10" t="s">
        <v>33</v>
      </c>
    </row>
    <row r="3" spans="1:15" x14ac:dyDescent="0.25">
      <c r="A3" s="10"/>
    </row>
    <row r="4" spans="1:15" x14ac:dyDescent="0.25">
      <c r="A4" s="13" t="s">
        <v>21</v>
      </c>
    </row>
    <row r="5" spans="1:15" x14ac:dyDescent="0.25">
      <c r="A5" s="13" t="s">
        <v>22</v>
      </c>
    </row>
    <row r="6" spans="1:15" x14ac:dyDescent="0.25">
      <c r="A6" s="13"/>
    </row>
    <row r="8" spans="1:15" x14ac:dyDescent="0.25">
      <c r="A8" s="9" t="s">
        <v>20</v>
      </c>
      <c r="B8" s="12" t="s">
        <v>9</v>
      </c>
      <c r="C8" s="12" t="s">
        <v>10</v>
      </c>
      <c r="D8" s="12" t="s">
        <v>11</v>
      </c>
      <c r="E8" s="12" t="s">
        <v>7</v>
      </c>
      <c r="F8" s="12" t="s">
        <v>8</v>
      </c>
      <c r="G8" s="12" t="s">
        <v>12</v>
      </c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9" t="s">
        <v>19</v>
      </c>
    </row>
    <row r="9" spans="1:15" x14ac:dyDescent="0.25">
      <c r="A9">
        <v>2019</v>
      </c>
      <c r="B9" s="17">
        <v>7.0999999999999994E-2</v>
      </c>
      <c r="C9" s="17">
        <v>-1.4999999999999999E-2</v>
      </c>
      <c r="D9" s="17">
        <v>-0.154</v>
      </c>
      <c r="E9" s="17">
        <v>-0.21</v>
      </c>
      <c r="F9" s="17">
        <v>-0.23599999999999999</v>
      </c>
      <c r="G9" s="17">
        <v>-0.35199999999999998</v>
      </c>
      <c r="H9" s="17">
        <v>-0.26700000000000002</v>
      </c>
      <c r="I9" s="17">
        <v>-0.44500000000000001</v>
      </c>
      <c r="J9" s="17">
        <v>-0.48199999999999998</v>
      </c>
      <c r="K9" s="17">
        <v>-0.65400000000000003</v>
      </c>
      <c r="L9" s="17">
        <v>-0.97499999999999998</v>
      </c>
      <c r="M9" s="17">
        <v>-0.7</v>
      </c>
      <c r="N9" s="18">
        <f t="shared" ref="N9:N14" si="0">ROUND(SUM(B9:M9)/12,3)</f>
        <v>-0.36799999999999999</v>
      </c>
      <c r="O9" s="19"/>
    </row>
    <row r="10" spans="1:15" x14ac:dyDescent="0.25">
      <c r="A10">
        <v>2020</v>
      </c>
      <c r="B10" s="17">
        <v>-0.51100000000000001</v>
      </c>
      <c r="C10" s="17">
        <v>-0.57999999999999996</v>
      </c>
      <c r="D10" s="17">
        <v>-0.45600000000000002</v>
      </c>
      <c r="E10" s="17">
        <v>-0.69799999999999995</v>
      </c>
      <c r="F10" s="17">
        <v>-0.83199999999999996</v>
      </c>
      <c r="G10" s="17">
        <v>-0.36799999999999999</v>
      </c>
      <c r="H10" s="17">
        <v>-0.48699999999999999</v>
      </c>
      <c r="I10" s="17">
        <v>-0.47099999999999997</v>
      </c>
      <c r="J10" s="17">
        <v>-0.439</v>
      </c>
      <c r="K10" s="17">
        <v>-0.52900000000000003</v>
      </c>
      <c r="L10" s="17">
        <v>-0.41</v>
      </c>
      <c r="M10" s="17">
        <v>-0.5</v>
      </c>
      <c r="N10" s="18">
        <f t="shared" si="0"/>
        <v>-0.52300000000000002</v>
      </c>
      <c r="O10" s="19"/>
    </row>
    <row r="11" spans="1:15" x14ac:dyDescent="0.25">
      <c r="A11">
        <v>2021</v>
      </c>
      <c r="B11" s="17">
        <v>-0.51800000000000002</v>
      </c>
      <c r="C11" s="17">
        <v>-0.50900000000000001</v>
      </c>
      <c r="D11" s="17">
        <v>-0.52500000000000002</v>
      </c>
      <c r="E11" s="17">
        <v>-0.45400000000000001</v>
      </c>
      <c r="F11" s="17">
        <v>-0.22900000000000001</v>
      </c>
      <c r="G11" s="17">
        <v>-0.26700000000000002</v>
      </c>
      <c r="H11" s="17">
        <v>-0.21</v>
      </c>
      <c r="I11" s="17">
        <v>-0.13400000000000001</v>
      </c>
      <c r="J11" s="17">
        <v>-0.2</v>
      </c>
      <c r="K11" s="17">
        <v>-0.373</v>
      </c>
      <c r="L11" s="17">
        <v>-0.34699999999999998</v>
      </c>
      <c r="M11" s="17">
        <v>-0.16600000000000001</v>
      </c>
      <c r="N11" s="18">
        <f t="shared" si="0"/>
        <v>-0.32800000000000001</v>
      </c>
      <c r="O11" s="20"/>
    </row>
    <row r="12" spans="1:15" x14ac:dyDescent="0.25">
      <c r="A12">
        <v>2022</v>
      </c>
      <c r="B12" s="17">
        <v>-4.5999999999999999E-2</v>
      </c>
      <c r="C12" s="17">
        <v>-0.23400000000000001</v>
      </c>
      <c r="D12" s="17">
        <v>-0.127</v>
      </c>
      <c r="E12" s="17">
        <v>4.4999999999999998E-2</v>
      </c>
      <c r="F12" s="17">
        <v>0.26300000000000001</v>
      </c>
      <c r="G12" s="17">
        <v>0.67700000000000005</v>
      </c>
      <c r="H12" s="17">
        <v>0.82399999999999995</v>
      </c>
      <c r="I12" s="17">
        <v>0.77900000000000003</v>
      </c>
      <c r="J12" s="17">
        <v>1.149</v>
      </c>
      <c r="K12" s="17">
        <v>0.52</v>
      </c>
      <c r="L12" s="17">
        <v>0.78600000000000003</v>
      </c>
      <c r="M12" s="17">
        <v>1.163</v>
      </c>
      <c r="N12" s="18">
        <f t="shared" si="0"/>
        <v>0.48299999999999998</v>
      </c>
      <c r="O12" s="20"/>
    </row>
    <row r="13" spans="1:15" x14ac:dyDescent="0.25">
      <c r="A13">
        <v>2023</v>
      </c>
      <c r="B13" s="17">
        <v>1.1200000000000001</v>
      </c>
      <c r="C13" s="17">
        <v>1.0549999999999999</v>
      </c>
      <c r="D13" s="17">
        <v>1.5649999999999999</v>
      </c>
      <c r="E13" s="17">
        <v>1.2569999999999999</v>
      </c>
      <c r="F13" s="17">
        <v>1.446</v>
      </c>
      <c r="G13" s="17">
        <v>1.2270000000000001</v>
      </c>
      <c r="H13" s="17">
        <v>1.08</v>
      </c>
      <c r="I13" s="17">
        <v>0.84799999999999998</v>
      </c>
      <c r="J13" s="17">
        <v>0.96599999999999997</v>
      </c>
      <c r="K13" s="17">
        <v>0.97899999999999998</v>
      </c>
      <c r="L13" s="17">
        <v>0.95199999999999996</v>
      </c>
      <c r="M13" s="17">
        <v>1.087</v>
      </c>
      <c r="N13" s="18">
        <f t="shared" si="0"/>
        <v>1.1319999999999999</v>
      </c>
      <c r="O13" s="20"/>
    </row>
    <row r="14" spans="1:15" x14ac:dyDescent="0.25">
      <c r="A14">
        <v>2024</v>
      </c>
      <c r="B14" s="17">
        <v>1.046</v>
      </c>
      <c r="C14" s="17">
        <v>0.82199999999999995</v>
      </c>
      <c r="D14" s="17">
        <v>0.65600000000000003</v>
      </c>
      <c r="E14" s="17">
        <v>0.83</v>
      </c>
      <c r="F14" s="17">
        <v>0.82799999999999996</v>
      </c>
      <c r="G14" s="17">
        <v>0.63900000000000001</v>
      </c>
      <c r="H14" s="17">
        <v>0.69299999999999995</v>
      </c>
      <c r="I14" s="17">
        <v>0.91500000000000004</v>
      </c>
      <c r="J14" s="17">
        <v>0.55900000000000005</v>
      </c>
      <c r="K14" s="17">
        <v>0.45</v>
      </c>
      <c r="L14" s="17">
        <v>0.45100000000000001</v>
      </c>
      <c r="M14" s="17">
        <v>0.41</v>
      </c>
      <c r="N14" s="18">
        <f t="shared" si="0"/>
        <v>0.69199999999999995</v>
      </c>
      <c r="O14" s="20"/>
    </row>
    <row r="15" spans="1:15" x14ac:dyDescent="0.25">
      <c r="A15">
        <v>2025</v>
      </c>
      <c r="B15" s="17">
        <v>0.45100000000000001</v>
      </c>
      <c r="C15" s="17">
        <v>0.28899999999999998</v>
      </c>
      <c r="D15" s="17">
        <v>0.317</v>
      </c>
      <c r="E15" s="17">
        <v>0.38300000000000001</v>
      </c>
      <c r="F15" s="17">
        <v>0.39600000000000002</v>
      </c>
      <c r="G15" s="17">
        <v>0.51400000000000001</v>
      </c>
      <c r="H15" s="17">
        <v>0.32600000000000001</v>
      </c>
      <c r="I15" s="17">
        <v>0.25900000000000001</v>
      </c>
      <c r="J15" s="17">
        <v>0.41</v>
      </c>
      <c r="K15" s="17">
        <v>0.378</v>
      </c>
      <c r="L15" s="17">
        <v>0.317</v>
      </c>
      <c r="M15" s="17">
        <v>0.20399999999999999</v>
      </c>
      <c r="N15" s="18">
        <f t="shared" ref="N15" si="1">ROUND(SUM(B15:M15)/12,3)</f>
        <v>0.35399999999999998</v>
      </c>
      <c r="O15" s="20"/>
    </row>
    <row r="16" spans="1:15" s="18" customFormat="1" x14ac:dyDescent="0.25"/>
    <row r="18" spans="2:13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</sheetData>
  <hyperlinks>
    <hyperlink ref="A5" r:id="rId1" location="t2" xr:uid="{00000000-0004-0000-0100-000000000000}"/>
    <hyperlink ref="A4" r:id="rId2" location="!/chart/rendeidglfzch" xr:uid="{00000000-0004-0000-0100-000001000000}"/>
  </hyperlinks>
  <pageMargins left="0.7" right="0.7" top="0.78740157499999996" bottom="0.78740157499999996" header="0.3" footer="0.3"/>
  <pageSetup paperSize="9" orientation="landscape" r:id="rId3"/>
  <ignoredErrors>
    <ignoredError sqref="N9:N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Obergrenze FRP 4</vt:lpstr>
      <vt:lpstr>Kassazins 10Y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2021-09-30T10:40:52Z</dcterms:created>
  <dcterms:modified xsi:type="dcterms:W3CDTF">2025-09-30T10:47:38Z</dcterms:modified>
</cp:coreProperties>
</file>